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rate" sheetId="1" state="visible" r:id="rId1"/>
    <sheet xmlns:r="http://schemas.openxmlformats.org/officeDocument/2006/relationships" name="Markup vs margin" sheetId="2" state="visible" r:id="rId2"/>
    <sheet xmlns:r="http://schemas.openxmlformats.org/officeDocument/2006/relationships" name="Break-even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0.0"/>
  </numFmts>
  <fonts count="8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</font>
    <font>
      <name val="Helvetica"/>
      <b val="1"/>
    </font>
    <font>
      <name val="Helvetica"/>
      <i val="1"/>
      <color rgb="005A6B85"/>
    </font>
    <font>
      <name val="Helvetica"/>
      <b val="1"/>
      <color rgb="00FFFFFF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22A54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2" borderId="1" pivotButton="0" quotePrefix="0" xfId="0"/>
    <xf numFmtId="1" fontId="0" fillId="2" borderId="1" pivotButton="0" quotePrefix="0" xfId="0"/>
    <xf numFmtId="3" fontId="0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3" fillId="0" borderId="1" pivotButton="0" quotePrefix="0" xfId="0"/>
    <xf numFmtId="9" fontId="0" fillId="2" borderId="1" pivotButton="0" quotePrefix="0" xfId="0"/>
    <xf numFmtId="0" fontId="4" fillId="0" borderId="0" pivotButton="0" quotePrefix="0" xfId="0"/>
    <xf numFmtId="164" fontId="0" fillId="2" borderId="1" pivotButton="0" quotePrefix="0" xfId="0"/>
    <xf numFmtId="164" fontId="3" fillId="0" borderId="1" pivotButton="0" quotePrefix="0" xfId="0"/>
    <xf numFmtId="0" fontId="0" fillId="0" borderId="1" pivotButton="0" quotePrefix="0" xfId="0"/>
    <xf numFmtId="4" fontId="0" fillId="2" borderId="1" pivotButton="0" quotePrefix="0" xfId="0"/>
    <xf numFmtId="0" fontId="5" fillId="3" borderId="1" applyAlignment="1" pivotButton="0" quotePrefix="0" xfId="0">
      <alignment vertical="top" wrapText="1"/>
    </xf>
    <xf numFmtId="9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9" fontId="2" fillId="2" borderId="1" applyAlignment="1" pivotButton="0" quotePrefix="0" xfId="0">
      <alignment vertical="top" wrapText="1"/>
    </xf>
    <xf numFmtId="164" fontId="2" fillId="2" borderId="1" applyAlignment="1" pivotButton="0" quotePrefix="0" xfId="0">
      <alignment vertical="top" wrapText="1"/>
    </xf>
    <xf numFmtId="165" fontId="2" fillId="2" borderId="1" applyAlignment="1" pivotButton="0" quotePrefix="0" xfId="0">
      <alignment vertical="top" wrapText="1"/>
    </xf>
    <xf numFmtId="166" fontId="3" fillId="0" borderId="1" pivotButton="0" quotePrefix="0" xfId="0"/>
    <xf numFmtId="166" fontId="0" fillId="0" borderId="1" pivotButton="0" quotePrefix="0" xfId="0"/>
    <xf numFmtId="1" fontId="3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80" customWidth="1" min="1" max="1"/>
    <col width="16" customWidth="1" min="2" max="2"/>
  </cols>
  <sheetData>
    <row r="1">
      <c r="A1" s="1" t="inlineStr">
        <is>
          <t>What your hour has to earn</t>
        </is>
      </c>
    </row>
    <row r="3">
      <c r="A3" s="2" t="inlineStr">
        <is>
          <t>Annual overheads (vehicle, insurance, tools, phone, software, accountant, advertising, rent)</t>
        </is>
      </c>
      <c r="B3" s="3" t="n">
        <v>48000</v>
      </c>
    </row>
    <row r="4">
      <c r="A4" s="2" t="inlineStr">
        <is>
          <t>The wage you want to pay yourself, per year</t>
        </is>
      </c>
      <c r="B4" s="3" t="n">
        <v>85000</v>
      </c>
    </row>
    <row r="5">
      <c r="A5" s="2" t="inlineStr">
        <is>
          <t>Working weeks per year (after leave, stats, sick days)</t>
        </is>
      </c>
      <c r="B5" s="4" t="n">
        <v>46</v>
      </c>
    </row>
    <row r="6">
      <c r="A6" s="2" t="inlineStr">
        <is>
          <t>Hours a week you can actually bill</t>
        </is>
      </c>
      <c r="B6" s="4" t="n">
        <v>30</v>
      </c>
    </row>
    <row r="7">
      <c r="A7" s="2" t="inlineStr">
        <is>
          <t>Billable hours per year</t>
        </is>
      </c>
      <c r="B7" s="5">
        <f>B5*B6</f>
        <v/>
      </c>
    </row>
    <row r="8">
      <c r="A8" s="2" t="inlineStr">
        <is>
          <t>Your wage per billable hour</t>
        </is>
      </c>
      <c r="B8" s="6">
        <f>IF(B7=0,0,B4/B7)</f>
        <v/>
      </c>
    </row>
    <row r="9">
      <c r="A9" s="2" t="inlineStr">
        <is>
          <t>Overhead per billable hour</t>
        </is>
      </c>
      <c r="B9" s="6">
        <f>IF(B7=0,0,B3/B7)</f>
        <v/>
      </c>
    </row>
    <row r="10">
      <c r="A10" s="7" t="inlineStr">
        <is>
          <t>Break-even hourly rate (wage + overhead)</t>
        </is>
      </c>
      <c r="B10" s="8">
        <f>B8+B9</f>
        <v/>
      </c>
    </row>
    <row r="11">
      <c r="A11" s="2" t="inlineStr">
        <is>
          <t>Profit on top</t>
        </is>
      </c>
      <c r="B11" s="9" t="n">
        <v>0.15</v>
      </c>
    </row>
    <row r="12">
      <c r="A12" s="7" t="inlineStr">
        <is>
          <t>Charge-out rate, excl GST</t>
        </is>
      </c>
      <c r="B12" s="8">
        <f>B10*(1+B11)</f>
        <v/>
      </c>
    </row>
    <row r="13">
      <c r="A13" s="7" t="inlineStr">
        <is>
          <t>Charge-out rate, incl GST</t>
        </is>
      </c>
      <c r="B13" s="8">
        <f>B12*1.15</f>
        <v/>
      </c>
    </row>
    <row r="16">
      <c r="A16" s="10" t="inlineStr">
        <is>
          <t>Shaded cells are yours to change. Everything else calculates. If the rate looks high, that is the arithmetic of a small business with real overheads, not a mistake.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24" customWidth="1" min="3" max="3"/>
  </cols>
  <sheetData>
    <row r="1">
      <c r="A1" s="1" t="inlineStr">
        <is>
          <t>Markup is on cost. Margin is on price. They are not the same number.</t>
        </is>
      </c>
    </row>
    <row r="3">
      <c r="A3" s="2" t="inlineStr">
        <is>
          <t>Markup you add to cost</t>
        </is>
      </c>
      <c r="B3" s="11" t="n">
        <v>0.35</v>
      </c>
    </row>
    <row r="4">
      <c r="A4" s="7" t="inlineStr">
        <is>
          <t>That markup is a margin on price of</t>
        </is>
      </c>
      <c r="B4" s="12">
        <f>B3/(1+B3)</f>
        <v/>
      </c>
    </row>
    <row r="5">
      <c r="A5" s="2" t="n"/>
      <c r="B5" s="13" t="n"/>
    </row>
    <row r="6">
      <c r="A6" s="2" t="inlineStr">
        <is>
          <t>Margin you want on the price</t>
        </is>
      </c>
      <c r="B6" s="11" t="n">
        <v>0.3</v>
      </c>
    </row>
    <row r="7">
      <c r="A7" s="7" t="inlineStr">
        <is>
          <t>To earn it, mark cost up by</t>
        </is>
      </c>
      <c r="B7" s="12">
        <f>IF(B6&gt;=1,"not possible",B6/(1-B6))</f>
        <v/>
      </c>
    </row>
    <row r="8">
      <c r="A8" s="2" t="n"/>
      <c r="B8" s="13" t="n"/>
    </row>
    <row r="9">
      <c r="A9" s="2" t="inlineStr">
        <is>
          <t>Cost of the job</t>
        </is>
      </c>
      <c r="B9" s="14" t="n">
        <v>1000</v>
      </c>
    </row>
    <row r="10">
      <c r="A10" s="2" t="inlineStr">
        <is>
          <t>Price at that markup (excl GST)</t>
        </is>
      </c>
      <c r="B10" s="6">
        <f>B9*(1+B3)</f>
        <v/>
      </c>
    </row>
    <row r="11">
      <c r="A11" s="2" t="inlineStr">
        <is>
          <t>Price at that margin (excl GST)</t>
        </is>
      </c>
      <c r="B11" s="6">
        <f>IF(B6&gt;=1,0,B9/(1-B6))</f>
        <v/>
      </c>
    </row>
    <row r="13" ht="30" customHeight="1">
      <c r="A13" s="15" t="inlineStr">
        <is>
          <t>Markup on cost</t>
        </is>
      </c>
      <c r="B13" s="15" t="inlineStr">
        <is>
          <t>Margin on price</t>
        </is>
      </c>
      <c r="C13" s="15" t="inlineStr">
        <is>
          <t>Cost $1,000 sells for</t>
        </is>
      </c>
    </row>
    <row r="14">
      <c r="A14" s="16" t="n">
        <v>0.1</v>
      </c>
      <c r="B14" s="17">
        <f>A14/(1+A14)</f>
        <v/>
      </c>
      <c r="C14" s="18">
        <f>1000*(1+A14)</f>
        <v/>
      </c>
    </row>
    <row r="15">
      <c r="A15" s="19" t="n">
        <v>0.15</v>
      </c>
      <c r="B15" s="20">
        <f>A15/(1+A15)</f>
        <v/>
      </c>
      <c r="C15" s="21">
        <f>1000*(1+A15)</f>
        <v/>
      </c>
    </row>
    <row r="16">
      <c r="A16" s="16" t="n">
        <v>0.2</v>
      </c>
      <c r="B16" s="17">
        <f>A16/(1+A16)</f>
        <v/>
      </c>
      <c r="C16" s="18">
        <f>1000*(1+A16)</f>
        <v/>
      </c>
    </row>
    <row r="17">
      <c r="A17" s="19" t="n">
        <v>0.25</v>
      </c>
      <c r="B17" s="20">
        <f>A17/(1+A17)</f>
        <v/>
      </c>
      <c r="C17" s="21">
        <f>1000*(1+A17)</f>
        <v/>
      </c>
    </row>
    <row r="18">
      <c r="A18" s="16" t="n">
        <v>0.3</v>
      </c>
      <c r="B18" s="17">
        <f>A18/(1+A18)</f>
        <v/>
      </c>
      <c r="C18" s="18">
        <f>1000*(1+A18)</f>
        <v/>
      </c>
    </row>
    <row r="19">
      <c r="A19" s="19" t="n">
        <v>0.35</v>
      </c>
      <c r="B19" s="20">
        <f>A19/(1+A19)</f>
        <v/>
      </c>
      <c r="C19" s="21">
        <f>1000*(1+A19)</f>
        <v/>
      </c>
    </row>
    <row r="20">
      <c r="A20" s="16" t="n">
        <v>0.4</v>
      </c>
      <c r="B20" s="17">
        <f>A20/(1+A20)</f>
        <v/>
      </c>
      <c r="C20" s="18">
        <f>1000*(1+A20)</f>
        <v/>
      </c>
    </row>
    <row r="21">
      <c r="A21" s="19" t="n">
        <v>0.5</v>
      </c>
      <c r="B21" s="20">
        <f>A21/(1+A21)</f>
        <v/>
      </c>
      <c r="C21" s="21">
        <f>1000*(1+A21)</f>
        <v/>
      </c>
    </row>
    <row r="22">
      <c r="A22" s="16" t="n">
        <v>0.6</v>
      </c>
      <c r="B22" s="17">
        <f>A22/(1+A22)</f>
        <v/>
      </c>
      <c r="C22" s="18">
        <f>1000*(1+A22)</f>
        <v/>
      </c>
    </row>
    <row r="23">
      <c r="A23" s="19" t="n">
        <v>0.75</v>
      </c>
      <c r="B23" s="20">
        <f>A23/(1+A23)</f>
        <v/>
      </c>
      <c r="C23" s="21">
        <f>1000*(1+A23)</f>
        <v/>
      </c>
    </row>
    <row r="24">
      <c r="A24" s="16" t="n">
        <v>1</v>
      </c>
      <c r="B24" s="17">
        <f>A24/(1+A24)</f>
        <v/>
      </c>
      <c r="C24" s="18">
        <f>1000*(1+A24)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72" customWidth="1" min="1" max="1"/>
    <col width="16" customWidth="1" min="2" max="2"/>
  </cols>
  <sheetData>
    <row r="1">
      <c r="A1" s="1" t="inlineStr">
        <is>
          <t>How much you have to bill before anything is profit</t>
        </is>
      </c>
    </row>
    <row r="3">
      <c r="A3" s="2" t="inlineStr">
        <is>
          <t>Fixed costs per month (overheads + your wage, from Hourly rate)</t>
        </is>
      </c>
      <c r="B3" s="6">
        <f>('Hourly rate'!B3+'Hourly rate'!B4)/12</f>
        <v/>
      </c>
    </row>
    <row r="4">
      <c r="A4" s="2" t="inlineStr">
        <is>
          <t>Charge-out rate, excl GST (from Hourly rate)</t>
        </is>
      </c>
      <c r="B4" s="6">
        <f>'Hourly rate'!B12</f>
        <v/>
      </c>
    </row>
    <row r="5">
      <c r="A5" s="7" t="inlineStr">
        <is>
          <t>Hours to bill each month to break even</t>
        </is>
      </c>
      <c r="B5" s="22">
        <f>IF(B4=0,0,B3/B4)</f>
        <v/>
      </c>
    </row>
    <row r="6">
      <c r="A6" s="2" t="inlineStr">
        <is>
          <t>Which is, per week</t>
        </is>
      </c>
      <c r="B6" s="23">
        <f>B5/4.33</f>
        <v/>
      </c>
    </row>
    <row r="7">
      <c r="A7" s="2" t="inlineStr">
        <is>
          <t>Average job value, excl GST</t>
        </is>
      </c>
      <c r="B7" s="3" t="n">
        <v>850</v>
      </c>
    </row>
    <row r="8">
      <c r="A8" s="7" t="inlineStr">
        <is>
          <t>Jobs a month to break even at that value</t>
        </is>
      </c>
      <c r="B8" s="24">
        <f>IF(B7=0,0,ROUNDUP(B3/B7,0))</f>
        <v/>
      </c>
    </row>
    <row r="9">
      <c r="A9" s="2" t="inlineStr">
        <is>
          <t>Months of fixed costs you could cover from $10,000 in the bank</t>
        </is>
      </c>
      <c r="B9" s="23">
        <f>IF(B3=0,0,10000/B3)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How to use this workbook</t>
        </is>
      </c>
    </row>
    <row r="2">
      <c r="A2" s="26" t="inlineStr">
        <is>
          <t>1. Hourly rate: put in your real overheads, the wage you want and the hours you can honestly bill. The break-even rate is what every billed hour must earn before any profit exists.</t>
        </is>
      </c>
    </row>
    <row r="3">
      <c r="A3" s="26" t="inlineStr">
        <is>
          <t>2. Markup vs margin: 35% markup is a 25.9% margin. If you quote a margin to your accountant and a markup to yourself, this sheet shows the gap.</t>
        </is>
      </c>
    </row>
    <row r="4">
      <c r="A4" s="26" t="inlineStr">
        <is>
          <t>3. Break-even: the hours (and jobs) you must bill each month before the business earns a cent beyond your wage. If that number is more than you can sell, the rate is too low or the overheads too high.</t>
        </is>
      </c>
    </row>
    <row r="5">
      <c r="A5" s="26" t="inlineStr">
        <is>
          <t>4. Use the charge-out rate on the job costing sheet and the call-out fee sheet in this library so every quote starts from the same number.</t>
        </is>
      </c>
    </row>
    <row r="6">
      <c r="A6" s="26" t="inlineStr"/>
    </row>
    <row r="7">
      <c r="A7" s="25" t="inlineStr">
        <is>
          <t>Why this exists</t>
        </is>
      </c>
    </row>
    <row r="8">
      <c r="A8" s="26" t="inlineStr">
        <is>
          <t>Across 20,286 publicly posted reviews of NZ electricians, plumbers and painters, value is the lowest-scoring of the four rated dimensions for every trade, and quote accuracy is praised in only 7 to 11% of positive reviews. Most underpriced jobs are not undercut by a competitor. They are undercosted by the person quoting.</t>
        </is>
      </c>
    </row>
    <row r="9">
      <c r="A9" s="26" t="inlineStr"/>
    </row>
    <row r="10">
      <c r="A10" s="26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2026-10-09T08:01:59Z</dcterms:created>
  <dcterms:modified xmlns:dcterms="http://purl.org/dc/terms/" xmlns:xsi="http://www.w3.org/2001/XMLSchema-instance" xsi:type="dcterms:W3CDTF">2026-10-09T08:01:59Z</dcterms:modified>
</cp:coreProperties>
</file>